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580" tabRatio="897" activeTab="1"/>
  </bookViews>
  <sheets>
    <sheet name="Лист1" sheetId="1" r:id="rId1"/>
    <sheet name="Форма 2 Виды ремонта" sheetId="2" r:id="rId2"/>
  </sheets>
  <definedNames>
    <definedName name="_GoBack" localSheetId="0">'Лист1'!$D$29</definedName>
    <definedName name="_xlnm.Print_Area" localSheetId="1">'Форма 2 Виды ремонта'!$A$1:$R$39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<sst xmlns="http://schemas.openxmlformats.org/spreadsheetml/2006/main" count="224" uniqueCount="120">
  <si>
    <t>ед.</t>
  </si>
  <si>
    <t>№ п\п</t>
  </si>
  <si>
    <t>кв.м.</t>
  </si>
  <si>
    <t>руб.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</si>
  <si>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</si>
  <si>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</si>
  <si>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</si>
  <si>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</si>
  <si>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фундамента</t>
  </si>
  <si>
    <t>переустройству невентилируемой крыши на вентилируемую крышу, устройству выходов на кровлю</t>
  </si>
  <si>
    <t>другие виды</t>
  </si>
  <si>
    <t>куб.м.</t>
  </si>
  <si>
    <t xml:space="preserve">руб. </t>
  </si>
  <si>
    <t>Итого  по МО Новосергиевский поссовет Новосергиевского района</t>
  </si>
  <si>
    <t>Итого по 2018 году:</t>
  </si>
  <si>
    <t>п. Новосергиевка                     ул. Горького, д.25</t>
  </si>
  <si>
    <t xml:space="preserve">п.Новосергиевка,               пер. СХТ, д.3  </t>
  </si>
  <si>
    <t>п. Новосергиевка,                      ул. Восточная, д.26</t>
  </si>
  <si>
    <t>п. Новосергиевка,                       ул. Королева, д. 10</t>
  </si>
  <si>
    <t xml:space="preserve">п.Новосергиевка,                          ул. Восточная, д. 43а </t>
  </si>
  <si>
    <t>п. Новосергиевка,                  ул. Восточная, д.43</t>
  </si>
  <si>
    <t>2018 год</t>
  </si>
  <si>
    <t>п. Новосергиевка,                       ул. Комарова, д. 3</t>
  </si>
  <si>
    <t>п. Новосергиевка,                       ул. Красноармейская, д. 83</t>
  </si>
  <si>
    <t>п. Новосергиевка,                      ул. Горького, д. 29</t>
  </si>
  <si>
    <t>п. Новосергиевка,                          ул. Культурная, д.11</t>
  </si>
  <si>
    <t>2019 год</t>
  </si>
  <si>
    <t>п. Новосергиевка,                 ул. Восточная, д. 37</t>
  </si>
  <si>
    <t>п. Новосергиевка,                       ул. Культурная, д.7</t>
  </si>
  <si>
    <t>п. Новосергиевка,                      ул. Краснопартизанская, д.41</t>
  </si>
  <si>
    <t>п. Новосергиевка,                      ул. Восточная, д. 41</t>
  </si>
  <si>
    <t>670, 0</t>
  </si>
  <si>
    <t>п. Новосергиевка         ул. Культурная, д.6</t>
  </si>
  <si>
    <t>п. Новосергиевка         ул. Комарова, 7</t>
  </si>
  <si>
    <t>Адрес многоквартирного дома (далее МКД)</t>
  </si>
  <si>
    <t>Стоимость капитального ремонта всего</t>
  </si>
  <si>
    <t>ремонт фасада</t>
  </si>
  <si>
    <t>Виды работ, установленные ч.1 ст.166 Жилищного Кодекса РФ</t>
  </si>
  <si>
    <t>Виды работ установленные НПА Оренбургской области</t>
  </si>
  <si>
    <t>утепление фасада</t>
  </si>
  <si>
    <t>№</t>
  </si>
  <si>
    <t>п/п</t>
  </si>
  <si>
    <t>Адрес многоквартирного дома</t>
  </si>
  <si>
    <t>Площадь  помещений МКД, кв.м.</t>
  </si>
  <si>
    <t>Стоимость ремонта, руб.</t>
  </si>
  <si>
    <t>Ремонт внутридомовых инженерных систем , руб.</t>
  </si>
  <si>
    <t xml:space="preserve">Теплоснабжение </t>
  </si>
  <si>
    <t>электроснабжение</t>
  </si>
  <si>
    <t>водоотведение</t>
  </si>
  <si>
    <t>Холодное</t>
  </si>
  <si>
    <t>водоснабжение</t>
  </si>
  <si>
    <t>Газоснабжение</t>
  </si>
  <si>
    <t>Фасад, руб.</t>
  </si>
  <si>
    <t>2017 год</t>
  </si>
  <si>
    <t>п.Новосергиевка                         ул. Горького, д.25</t>
  </si>
  <si>
    <t>1 517 698, 00</t>
  </si>
  <si>
    <t>х</t>
  </si>
  <si>
    <t>п. Новосергиевка</t>
  </si>
  <si>
    <t>пер. СХТ, д.3</t>
  </si>
  <si>
    <t>606, 7</t>
  </si>
  <si>
    <t>438 036, 00</t>
  </si>
  <si>
    <t>219 018,00</t>
  </si>
  <si>
    <t>219 018, 00</t>
  </si>
  <si>
    <t>ул. Восточная, 26</t>
  </si>
  <si>
    <t>373, 6</t>
  </si>
  <si>
    <t>150 000,  00</t>
  </si>
  <si>
    <t>150 000, 00</t>
  </si>
  <si>
    <t>ул. Королева, д.10</t>
  </si>
  <si>
    <t>641, 1</t>
  </si>
  <si>
    <t>231 437, 00</t>
  </si>
  <si>
    <t>ул. Восточная, д.43 а</t>
  </si>
  <si>
    <t>1 148,10</t>
  </si>
  <si>
    <t>413 316, 00</t>
  </si>
  <si>
    <t>ул. Восточная,  д.43</t>
  </si>
  <si>
    <t>557 600, 00</t>
  </si>
  <si>
    <t>278 800, 00</t>
  </si>
  <si>
    <t>278 800,00</t>
  </si>
  <si>
    <t>п.    Новосергиевка                    ул. Комарова, д.3</t>
  </si>
  <si>
    <t>1 054 690,00</t>
  </si>
  <si>
    <t>1 054 690, 00</t>
  </si>
  <si>
    <t>п. Новосергиевка                        ул. Красноармейская, д.83</t>
  </si>
  <si>
    <t>223 820,00</t>
  </si>
  <si>
    <t>223 820, 00</t>
  </si>
  <si>
    <t>п. Новосергиевка        ул.Горького, д.29</t>
  </si>
  <si>
    <t>581 062,00</t>
  </si>
  <si>
    <t>п. Новосергиевка                        ул. Культурная, д.11</t>
  </si>
  <si>
    <t>604 865,00</t>
  </si>
  <si>
    <t>604865, 00</t>
  </si>
  <si>
    <t>ул. Советская, д.51</t>
  </si>
  <si>
    <t>1 199 355,00</t>
  </si>
  <si>
    <t xml:space="preserve">  477 929,00</t>
  </si>
  <si>
    <t>1 873 049,00</t>
  </si>
  <si>
    <t>Х</t>
  </si>
  <si>
    <t>1 429 246,00</t>
  </si>
  <si>
    <t>п. Новосериевка                         ул. Восточная, д.35</t>
  </si>
  <si>
    <t>1 461 270, 00</t>
  </si>
  <si>
    <t>241 870, 000</t>
  </si>
  <si>
    <t>1 219 400, 00</t>
  </si>
  <si>
    <t>п. Новосергиевка                         ул. Культурная, д.7</t>
  </si>
  <si>
    <t>2 210,7</t>
  </si>
  <si>
    <t>ул.Краснопартизанская, д.41</t>
  </si>
  <si>
    <t>719, 7</t>
  </si>
  <si>
    <t>1 569 666, 00</t>
  </si>
  <si>
    <t>259 812, 00</t>
  </si>
  <si>
    <t>1 309 854, 00</t>
  </si>
  <si>
    <t>ул. Восточная, д.37</t>
  </si>
  <si>
    <t>1 558 106, 00</t>
  </si>
  <si>
    <t>257 898, 00</t>
  </si>
  <si>
    <t>1 300 208, 00</t>
  </si>
  <si>
    <t>ул. Восточная, д.41</t>
  </si>
  <si>
    <t>1 606 743, 00</t>
  </si>
  <si>
    <t>265 949,00</t>
  </si>
  <si>
    <t>1 340 794, 00</t>
  </si>
  <si>
    <t>установка коллективных (общедомовых) ПУ и УУ</t>
  </si>
  <si>
    <t xml:space="preserve">Приложение 4
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2017-2019 годы на территории муниципального образования Новосергиевский поссовет Новосергиевского района
</t>
  </si>
  <si>
    <t>Реестр многоквартирных домов, подлежащих капитальному ремонту в рамках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годы, расположенных на территории муниципального образования Новосергиевский поссовет Новосергиевского района по видам ремонта (строительно-монтажные работы)</t>
  </si>
  <si>
    <t>Итого по 2019 году:</t>
  </si>
  <si>
    <t>п. Новосергиевка,                                  ул. Восточная, д. 35</t>
  </si>
  <si>
    <t>п. Новосергиевка,                   ул. Советская, д. 51</t>
  </si>
  <si>
    <t>п. Новосергиевка,                             ул. Культурная, д.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</si>
</sst>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50" fillId="0" borderId="10" xfId="0" applyFont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wrapText="1"/>
    </xf>
    <xf numFmtId="4" fontId="51" fillId="0" borderId="16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172" fontId="48" fillId="0" borderId="17" xfId="60" applyNumberFormat="1" applyFont="1" applyBorder="1" applyAlignment="1">
      <alignment horizontal="right" wrapText="1"/>
      <protection/>
    </xf>
    <xf numFmtId="172" fontId="48" fillId="0" borderId="17" xfId="60" applyNumberFormat="1" applyFont="1" applyBorder="1" applyAlignment="1">
      <alignment horizontal="right"/>
      <protection/>
    </xf>
    <xf numFmtId="4" fontId="4" fillId="0" borderId="17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172" fontId="48" fillId="34" borderId="17" xfId="60" applyNumberFormat="1" applyFont="1" applyFill="1" applyBorder="1" applyAlignment="1">
      <alignment horizontal="right" wrapText="1"/>
      <protection/>
    </xf>
    <xf numFmtId="172" fontId="48" fillId="34" borderId="17" xfId="60" applyNumberFormat="1" applyFont="1" applyFill="1" applyBorder="1" applyAlignment="1">
      <alignment horizontal="right"/>
      <protection/>
    </xf>
    <xf numFmtId="0" fontId="54" fillId="34" borderId="17" xfId="0" applyFont="1" applyFill="1" applyBorder="1" applyAlignment="1">
      <alignment horizontal="left"/>
    </xf>
    <xf numFmtId="4" fontId="4" fillId="34" borderId="17" xfId="0" applyNumberFormat="1" applyFont="1" applyFill="1" applyBorder="1" applyAlignment="1">
      <alignment horizontal="center" wrapText="1"/>
    </xf>
    <xf numFmtId="0" fontId="48" fillId="34" borderId="17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center" wrapText="1"/>
    </xf>
    <xf numFmtId="4" fontId="3" fillId="34" borderId="17" xfId="0" applyNumberFormat="1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4" fontId="51" fillId="0" borderId="11" xfId="0" applyNumberFormat="1" applyFont="1" applyBorder="1" applyAlignment="1">
      <alignment horizontal="center" vertical="top" wrapText="1"/>
    </xf>
    <xf numFmtId="4" fontId="51" fillId="0" borderId="13" xfId="0" applyNumberFormat="1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9" xfId="0" applyFont="1" applyBorder="1" applyAlignment="1">
      <alignment vertical="top" wrapText="1"/>
    </xf>
    <xf numFmtId="0" fontId="51" fillId="0" borderId="2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4" fillId="34" borderId="17" xfId="0" applyFont="1" applyFill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4" fillId="34" borderId="17" xfId="0" applyFont="1" applyFill="1" applyBorder="1" applyAlignment="1">
      <alignment horizontal="left"/>
    </xf>
    <xf numFmtId="0" fontId="55" fillId="0" borderId="18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4" fillId="0" borderId="17" xfId="0" applyFont="1" applyBorder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1"/>
  <sheetViews>
    <sheetView zoomScalePageLayoutView="0" workbookViewId="0" topLeftCell="A1">
      <selection activeCell="A1" sqref="A1:J16384"/>
    </sheetView>
  </sheetViews>
  <sheetFormatPr defaultColWidth="9.140625" defaultRowHeight="15"/>
  <sheetData>
    <row r="8" ht="15.75" thickBot="1"/>
    <row r="9" spans="1:10" ht="15.75" thickBot="1">
      <c r="A9" s="12" t="s">
        <v>40</v>
      </c>
      <c r="B9" s="50" t="s">
        <v>42</v>
      </c>
      <c r="C9" s="50" t="s">
        <v>43</v>
      </c>
      <c r="D9" s="50" t="s">
        <v>44</v>
      </c>
      <c r="E9" s="53" t="s">
        <v>45</v>
      </c>
      <c r="F9" s="54"/>
      <c r="G9" s="54"/>
      <c r="H9" s="54"/>
      <c r="I9" s="55"/>
      <c r="J9" s="15"/>
    </row>
    <row r="10" spans="1:10" ht="15">
      <c r="A10" s="13" t="s">
        <v>41</v>
      </c>
      <c r="B10" s="51"/>
      <c r="C10" s="51"/>
      <c r="D10" s="51"/>
      <c r="E10" s="50" t="s">
        <v>46</v>
      </c>
      <c r="F10" s="50" t="s">
        <v>47</v>
      </c>
      <c r="G10" s="50" t="s">
        <v>48</v>
      </c>
      <c r="H10" s="16" t="s">
        <v>49</v>
      </c>
      <c r="I10" s="50" t="s">
        <v>51</v>
      </c>
      <c r="J10" s="41" t="s">
        <v>52</v>
      </c>
    </row>
    <row r="11" spans="1:10" ht="23.25" thickBot="1">
      <c r="A11" s="14"/>
      <c r="B11" s="52"/>
      <c r="C11" s="52"/>
      <c r="D11" s="52"/>
      <c r="E11" s="52"/>
      <c r="F11" s="52"/>
      <c r="G11" s="52"/>
      <c r="H11" s="17" t="s">
        <v>50</v>
      </c>
      <c r="I11" s="52"/>
      <c r="J11" s="42"/>
    </row>
    <row r="12" spans="1:10" ht="15.75" thickBot="1">
      <c r="A12" s="45" t="s">
        <v>53</v>
      </c>
      <c r="B12" s="46"/>
      <c r="C12" s="46"/>
      <c r="D12" s="46"/>
      <c r="E12" s="46"/>
      <c r="F12" s="46"/>
      <c r="G12" s="46"/>
      <c r="H12" s="47"/>
      <c r="I12" s="17"/>
      <c r="J12" s="17"/>
    </row>
    <row r="13" spans="1:10" ht="57" thickBot="1">
      <c r="A13" s="19">
        <v>1</v>
      </c>
      <c r="B13" s="20" t="s">
        <v>54</v>
      </c>
      <c r="C13" s="20">
        <v>833.9</v>
      </c>
      <c r="D13" s="20" t="s">
        <v>55</v>
      </c>
      <c r="E13" s="20" t="s">
        <v>56</v>
      </c>
      <c r="F13" s="20" t="s">
        <v>56</v>
      </c>
      <c r="G13" s="20" t="s">
        <v>56</v>
      </c>
      <c r="H13" s="20" t="s">
        <v>56</v>
      </c>
      <c r="I13" s="20" t="s">
        <v>56</v>
      </c>
      <c r="J13" s="20" t="s">
        <v>55</v>
      </c>
    </row>
    <row r="14" spans="1:10" ht="33.75">
      <c r="A14" s="41">
        <v>2</v>
      </c>
      <c r="B14" s="18" t="s">
        <v>57</v>
      </c>
      <c r="C14" s="41" t="s">
        <v>59</v>
      </c>
      <c r="D14" s="41" t="s">
        <v>60</v>
      </c>
      <c r="E14" s="41" t="s">
        <v>56</v>
      </c>
      <c r="F14" s="41" t="s">
        <v>56</v>
      </c>
      <c r="G14" s="41" t="s">
        <v>61</v>
      </c>
      <c r="H14" s="41" t="s">
        <v>62</v>
      </c>
      <c r="I14" s="41" t="s">
        <v>56</v>
      </c>
      <c r="J14" s="41" t="s">
        <v>56</v>
      </c>
    </row>
    <row r="15" spans="1:10" ht="23.25" thickBot="1">
      <c r="A15" s="42"/>
      <c r="B15" s="20" t="s">
        <v>58</v>
      </c>
      <c r="C15" s="42"/>
      <c r="D15" s="42"/>
      <c r="E15" s="42"/>
      <c r="F15" s="42"/>
      <c r="G15" s="42"/>
      <c r="H15" s="42"/>
      <c r="I15" s="42"/>
      <c r="J15" s="42"/>
    </row>
    <row r="16" spans="1:10" ht="33.75">
      <c r="A16" s="41">
        <v>3</v>
      </c>
      <c r="B16" s="18" t="s">
        <v>57</v>
      </c>
      <c r="C16" s="41" t="s">
        <v>64</v>
      </c>
      <c r="D16" s="41" t="s">
        <v>65</v>
      </c>
      <c r="E16" s="41" t="s">
        <v>56</v>
      </c>
      <c r="F16" s="41" t="s">
        <v>66</v>
      </c>
      <c r="G16" s="41" t="s">
        <v>56</v>
      </c>
      <c r="H16" s="41" t="s">
        <v>56</v>
      </c>
      <c r="I16" s="41" t="s">
        <v>56</v>
      </c>
      <c r="J16" s="41" t="s">
        <v>56</v>
      </c>
    </row>
    <row r="17" spans="1:10" ht="34.5" thickBot="1">
      <c r="A17" s="42"/>
      <c r="B17" s="20" t="s">
        <v>63</v>
      </c>
      <c r="C17" s="42"/>
      <c r="D17" s="42"/>
      <c r="E17" s="42"/>
      <c r="F17" s="42"/>
      <c r="G17" s="42"/>
      <c r="H17" s="42"/>
      <c r="I17" s="42"/>
      <c r="J17" s="42"/>
    </row>
    <row r="18" spans="1:10" ht="33.75">
      <c r="A18" s="41">
        <v>4</v>
      </c>
      <c r="B18" s="18" t="s">
        <v>57</v>
      </c>
      <c r="C18" s="41" t="s">
        <v>68</v>
      </c>
      <c r="D18" s="41" t="s">
        <v>69</v>
      </c>
      <c r="E18" s="41" t="s">
        <v>56</v>
      </c>
      <c r="F18" s="41" t="s">
        <v>69</v>
      </c>
      <c r="G18" s="41" t="s">
        <v>56</v>
      </c>
      <c r="H18" s="41" t="s">
        <v>56</v>
      </c>
      <c r="I18" s="41" t="s">
        <v>56</v>
      </c>
      <c r="J18" s="41" t="s">
        <v>56</v>
      </c>
    </row>
    <row r="19" spans="1:10" ht="34.5" thickBot="1">
      <c r="A19" s="42"/>
      <c r="B19" s="20" t="s">
        <v>67</v>
      </c>
      <c r="C19" s="42"/>
      <c r="D19" s="42"/>
      <c r="E19" s="42"/>
      <c r="F19" s="42"/>
      <c r="G19" s="42"/>
      <c r="H19" s="42"/>
      <c r="I19" s="42"/>
      <c r="J19" s="42"/>
    </row>
    <row r="20" spans="1:10" ht="33.75">
      <c r="A20" s="41">
        <v>5</v>
      </c>
      <c r="B20" s="18" t="s">
        <v>57</v>
      </c>
      <c r="C20" s="41" t="s">
        <v>71</v>
      </c>
      <c r="D20" s="41" t="s">
        <v>72</v>
      </c>
      <c r="E20" s="41" t="s">
        <v>72</v>
      </c>
      <c r="F20" s="41" t="s">
        <v>56</v>
      </c>
      <c r="G20" s="41" t="s">
        <v>56</v>
      </c>
      <c r="H20" s="41" t="s">
        <v>56</v>
      </c>
      <c r="I20" s="41" t="s">
        <v>56</v>
      </c>
      <c r="J20" s="41" t="s">
        <v>56</v>
      </c>
    </row>
    <row r="21" spans="1:10" ht="34.5" thickBot="1">
      <c r="A21" s="42"/>
      <c r="B21" s="20" t="s">
        <v>70</v>
      </c>
      <c r="C21" s="42"/>
      <c r="D21" s="42"/>
      <c r="E21" s="42"/>
      <c r="F21" s="42"/>
      <c r="G21" s="42"/>
      <c r="H21" s="42"/>
      <c r="I21" s="42"/>
      <c r="J21" s="42"/>
    </row>
    <row r="22" spans="1:10" ht="33.75">
      <c r="A22" s="41">
        <v>6</v>
      </c>
      <c r="B22" s="18" t="s">
        <v>57</v>
      </c>
      <c r="C22" s="41">
        <v>772.3</v>
      </c>
      <c r="D22" s="41" t="s">
        <v>74</v>
      </c>
      <c r="E22" s="41" t="s">
        <v>75</v>
      </c>
      <c r="F22" s="41" t="s">
        <v>56</v>
      </c>
      <c r="G22" s="41" t="s">
        <v>56</v>
      </c>
      <c r="H22" s="41" t="s">
        <v>76</v>
      </c>
      <c r="I22" s="41" t="s">
        <v>56</v>
      </c>
      <c r="J22" s="41" t="s">
        <v>56</v>
      </c>
    </row>
    <row r="23" spans="1:10" ht="34.5" thickBot="1">
      <c r="A23" s="42"/>
      <c r="B23" s="20" t="s">
        <v>73</v>
      </c>
      <c r="C23" s="42"/>
      <c r="D23" s="42"/>
      <c r="E23" s="42"/>
      <c r="F23" s="42"/>
      <c r="G23" s="42"/>
      <c r="H23" s="42"/>
      <c r="I23" s="42"/>
      <c r="J23" s="42"/>
    </row>
    <row r="24" spans="1:10" ht="15.75" thickBot="1">
      <c r="A24" s="45" t="s">
        <v>21</v>
      </c>
      <c r="B24" s="46"/>
      <c r="C24" s="46"/>
      <c r="D24" s="46"/>
      <c r="E24" s="46"/>
      <c r="F24" s="46"/>
      <c r="G24" s="46"/>
      <c r="H24" s="47"/>
      <c r="I24" s="17"/>
      <c r="J24" s="17"/>
    </row>
    <row r="25" spans="1:10" ht="68.25" thickBot="1">
      <c r="A25" s="19">
        <v>1</v>
      </c>
      <c r="B25" s="20" t="s">
        <v>77</v>
      </c>
      <c r="C25" s="21">
        <v>637.5</v>
      </c>
      <c r="D25" s="21" t="s">
        <v>78</v>
      </c>
      <c r="E25" s="20" t="s">
        <v>56</v>
      </c>
      <c r="F25" s="20" t="s">
        <v>56</v>
      </c>
      <c r="G25" s="20" t="s">
        <v>56</v>
      </c>
      <c r="H25" s="20" t="s">
        <v>56</v>
      </c>
      <c r="I25" s="20" t="s">
        <v>56</v>
      </c>
      <c r="J25" s="20" t="s">
        <v>79</v>
      </c>
    </row>
    <row r="26" spans="1:10" ht="68.25" thickBot="1">
      <c r="A26" s="19">
        <v>2</v>
      </c>
      <c r="B26" s="20" t="s">
        <v>80</v>
      </c>
      <c r="C26" s="21">
        <v>682</v>
      </c>
      <c r="D26" s="21" t="s">
        <v>81</v>
      </c>
      <c r="E26" s="20" t="s">
        <v>56</v>
      </c>
      <c r="F26" s="20" t="s">
        <v>82</v>
      </c>
      <c r="G26" s="20" t="s">
        <v>56</v>
      </c>
      <c r="H26" s="20" t="s">
        <v>56</v>
      </c>
      <c r="I26" s="20" t="s">
        <v>56</v>
      </c>
      <c r="J26" s="20" t="s">
        <v>56</v>
      </c>
    </row>
    <row r="27" spans="1:10" ht="57" thickBot="1">
      <c r="A27" s="19">
        <v>3</v>
      </c>
      <c r="B27" s="20" t="s">
        <v>83</v>
      </c>
      <c r="C27" s="21">
        <v>280.2</v>
      </c>
      <c r="D27" s="21" t="s">
        <v>84</v>
      </c>
      <c r="E27" s="20" t="s">
        <v>56</v>
      </c>
      <c r="F27" s="20" t="s">
        <v>56</v>
      </c>
      <c r="G27" s="20" t="s">
        <v>56</v>
      </c>
      <c r="H27" s="20" t="s">
        <v>56</v>
      </c>
      <c r="I27" s="20" t="s">
        <v>56</v>
      </c>
      <c r="J27" s="20" t="s">
        <v>84</v>
      </c>
    </row>
    <row r="28" spans="1:10" ht="68.25" thickBot="1">
      <c r="A28" s="19">
        <v>4</v>
      </c>
      <c r="B28" s="20" t="s">
        <v>85</v>
      </c>
      <c r="C28" s="21">
        <v>491.7</v>
      </c>
      <c r="D28" s="21" t="s">
        <v>86</v>
      </c>
      <c r="E28" s="20" t="s">
        <v>56</v>
      </c>
      <c r="F28" s="20" t="s">
        <v>56</v>
      </c>
      <c r="G28" s="20" t="s">
        <v>87</v>
      </c>
      <c r="H28" s="20" t="s">
        <v>56</v>
      </c>
      <c r="I28" s="20" t="s">
        <v>56</v>
      </c>
      <c r="J28" s="20" t="s">
        <v>56</v>
      </c>
    </row>
    <row r="29" spans="1:10" ht="33.75">
      <c r="A29" s="41">
        <v>5</v>
      </c>
      <c r="B29" s="18" t="s">
        <v>57</v>
      </c>
      <c r="C29" s="48">
        <v>385.6</v>
      </c>
      <c r="D29" s="48" t="s">
        <v>89</v>
      </c>
      <c r="E29" s="41" t="s">
        <v>56</v>
      </c>
      <c r="F29" s="41" t="s">
        <v>90</v>
      </c>
      <c r="G29" s="41" t="s">
        <v>56</v>
      </c>
      <c r="H29" s="41" t="s">
        <v>56</v>
      </c>
      <c r="I29" s="41" t="s">
        <v>56</v>
      </c>
      <c r="J29" s="43">
        <v>721426</v>
      </c>
    </row>
    <row r="30" spans="1:10" ht="34.5" thickBot="1">
      <c r="A30" s="42"/>
      <c r="B30" s="20" t="s">
        <v>88</v>
      </c>
      <c r="C30" s="49"/>
      <c r="D30" s="49"/>
      <c r="E30" s="42"/>
      <c r="F30" s="42"/>
      <c r="G30" s="42"/>
      <c r="H30" s="42"/>
      <c r="I30" s="42"/>
      <c r="J30" s="44"/>
    </row>
    <row r="31" spans="1:10" ht="57" thickBot="1">
      <c r="A31" s="19">
        <v>6</v>
      </c>
      <c r="B31" s="20" t="s">
        <v>32</v>
      </c>
      <c r="C31" s="21">
        <v>1528.5</v>
      </c>
      <c r="D31" s="21" t="s">
        <v>91</v>
      </c>
      <c r="E31" s="20" t="s">
        <v>92</v>
      </c>
      <c r="F31" s="20">
        <v>423288</v>
      </c>
      <c r="G31" s="20" t="s">
        <v>56</v>
      </c>
      <c r="H31" s="20" t="s">
        <v>56</v>
      </c>
      <c r="I31" s="20" t="s">
        <v>56</v>
      </c>
      <c r="J31" s="20">
        <v>1449761</v>
      </c>
    </row>
    <row r="32" spans="1:10" ht="57" thickBot="1">
      <c r="A32" s="19">
        <v>7</v>
      </c>
      <c r="B32" s="20" t="s">
        <v>33</v>
      </c>
      <c r="C32" s="21">
        <v>930.4</v>
      </c>
      <c r="D32" s="21" t="s">
        <v>93</v>
      </c>
      <c r="E32" s="20" t="s">
        <v>56</v>
      </c>
      <c r="F32" s="20" t="s">
        <v>92</v>
      </c>
      <c r="G32" s="20" t="s">
        <v>56</v>
      </c>
      <c r="H32" s="20" t="s">
        <v>56</v>
      </c>
      <c r="I32" s="20" t="s">
        <v>56</v>
      </c>
      <c r="J32" s="22">
        <v>1429246</v>
      </c>
    </row>
    <row r="33" spans="1:10" ht="15.75" thickBot="1">
      <c r="A33" s="45" t="s">
        <v>26</v>
      </c>
      <c r="B33" s="46"/>
      <c r="C33" s="46"/>
      <c r="D33" s="46"/>
      <c r="E33" s="46"/>
      <c r="F33" s="46"/>
      <c r="G33" s="46"/>
      <c r="H33" s="46"/>
      <c r="I33" s="47"/>
      <c r="J33" s="23"/>
    </row>
    <row r="34" spans="1:10" ht="68.25" thickBot="1">
      <c r="A34" s="19">
        <v>1</v>
      </c>
      <c r="B34" s="20" t="s">
        <v>94</v>
      </c>
      <c r="C34" s="20" t="s">
        <v>31</v>
      </c>
      <c r="D34" s="20" t="s">
        <v>95</v>
      </c>
      <c r="E34" s="20" t="s">
        <v>56</v>
      </c>
      <c r="F34" s="20" t="s">
        <v>56</v>
      </c>
      <c r="G34" s="20" t="s">
        <v>96</v>
      </c>
      <c r="H34" s="20" t="s">
        <v>56</v>
      </c>
      <c r="I34" s="20" t="s">
        <v>56</v>
      </c>
      <c r="J34" s="20" t="s">
        <v>97</v>
      </c>
    </row>
    <row r="35" spans="1:10" ht="68.25" thickBot="1">
      <c r="A35" s="19">
        <v>2</v>
      </c>
      <c r="B35" s="20" t="s">
        <v>98</v>
      </c>
      <c r="C35" s="20" t="s">
        <v>99</v>
      </c>
      <c r="D35" s="20">
        <v>1715503</v>
      </c>
      <c r="E35" s="20" t="s">
        <v>56</v>
      </c>
      <c r="F35" s="20">
        <v>1715503</v>
      </c>
      <c r="G35" s="20" t="s">
        <v>56</v>
      </c>
      <c r="H35" s="20" t="s">
        <v>56</v>
      </c>
      <c r="I35" s="20" t="s">
        <v>56</v>
      </c>
      <c r="J35" s="20" t="s">
        <v>56</v>
      </c>
    </row>
    <row r="36" spans="1:10" ht="33.75">
      <c r="A36" s="41">
        <v>3</v>
      </c>
      <c r="B36" s="18" t="s">
        <v>57</v>
      </c>
      <c r="C36" s="41" t="s">
        <v>101</v>
      </c>
      <c r="D36" s="41" t="s">
        <v>102</v>
      </c>
      <c r="E36" s="41" t="s">
        <v>103</v>
      </c>
      <c r="F36" s="41" t="s">
        <v>56</v>
      </c>
      <c r="G36" s="41" t="s">
        <v>56</v>
      </c>
      <c r="H36" s="41" t="s">
        <v>56</v>
      </c>
      <c r="I36" s="41" t="s">
        <v>56</v>
      </c>
      <c r="J36" s="41" t="s">
        <v>104</v>
      </c>
    </row>
    <row r="37" spans="1:10" ht="34.5" thickBot="1">
      <c r="A37" s="42"/>
      <c r="B37" s="20" t="s">
        <v>100</v>
      </c>
      <c r="C37" s="42"/>
      <c r="D37" s="42"/>
      <c r="E37" s="42"/>
      <c r="F37" s="42"/>
      <c r="G37" s="42"/>
      <c r="H37" s="42"/>
      <c r="I37" s="42"/>
      <c r="J37" s="42"/>
    </row>
    <row r="38" spans="1:10" ht="33.75">
      <c r="A38" s="41">
        <v>4</v>
      </c>
      <c r="B38" s="18" t="s">
        <v>57</v>
      </c>
      <c r="C38" s="41">
        <v>714.4</v>
      </c>
      <c r="D38" s="41" t="s">
        <v>106</v>
      </c>
      <c r="E38" s="41" t="s">
        <v>56</v>
      </c>
      <c r="F38" s="41" t="s">
        <v>56</v>
      </c>
      <c r="G38" s="41" t="s">
        <v>107</v>
      </c>
      <c r="H38" s="41" t="s">
        <v>56</v>
      </c>
      <c r="I38" s="41" t="s">
        <v>56</v>
      </c>
      <c r="J38" s="41" t="s">
        <v>108</v>
      </c>
    </row>
    <row r="39" spans="1:10" ht="34.5" thickBot="1">
      <c r="A39" s="42"/>
      <c r="B39" s="20" t="s">
        <v>105</v>
      </c>
      <c r="C39" s="42"/>
      <c r="D39" s="42"/>
      <c r="E39" s="42"/>
      <c r="F39" s="42"/>
      <c r="G39" s="42"/>
      <c r="H39" s="42"/>
      <c r="I39" s="42"/>
      <c r="J39" s="42"/>
    </row>
    <row r="40" spans="1:10" ht="33.75">
      <c r="A40" s="41">
        <v>5</v>
      </c>
      <c r="B40" s="18" t="s">
        <v>57</v>
      </c>
      <c r="C40" s="41">
        <v>736.7</v>
      </c>
      <c r="D40" s="41" t="s">
        <v>110</v>
      </c>
      <c r="E40" s="41" t="s">
        <v>56</v>
      </c>
      <c r="F40" s="41" t="s">
        <v>111</v>
      </c>
      <c r="G40" s="41" t="s">
        <v>56</v>
      </c>
      <c r="H40" s="41" t="s">
        <v>56</v>
      </c>
      <c r="I40" s="41" t="s">
        <v>56</v>
      </c>
      <c r="J40" s="41" t="s">
        <v>112</v>
      </c>
    </row>
    <row r="41" spans="1:10" ht="34.5" thickBot="1">
      <c r="A41" s="42"/>
      <c r="B41" s="20" t="s">
        <v>109</v>
      </c>
      <c r="C41" s="42"/>
      <c r="D41" s="42"/>
      <c r="E41" s="42"/>
      <c r="F41" s="42"/>
      <c r="G41" s="42"/>
      <c r="H41" s="42"/>
      <c r="I41" s="42"/>
      <c r="J41" s="42"/>
    </row>
  </sheetData>
  <sheetProtection/>
  <mergeCells count="93">
    <mergeCell ref="B9:B11"/>
    <mergeCell ref="C9:C11"/>
    <mergeCell ref="D9:D11"/>
    <mergeCell ref="E9:I9"/>
    <mergeCell ref="E10:E11"/>
    <mergeCell ref="F10:F11"/>
    <mergeCell ref="G10:G11"/>
    <mergeCell ref="I10:I11"/>
    <mergeCell ref="J10:J11"/>
    <mergeCell ref="A12:H12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A24:H24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3:I33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H40:H41"/>
    <mergeCell ref="I40:I41"/>
    <mergeCell ref="J40:J41"/>
    <mergeCell ref="A40:A41"/>
    <mergeCell ref="C40:C41"/>
    <mergeCell ref="D40:D41"/>
    <mergeCell ref="E40:E41"/>
    <mergeCell ref="F40:F41"/>
    <mergeCell ref="G40:G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T30"/>
  <sheetViews>
    <sheetView tabSelected="1" view="pageBreakPreview" zoomScale="70" zoomScaleSheetLayoutView="70" zoomScalePageLayoutView="0" workbookViewId="0" topLeftCell="A1">
      <selection activeCell="B24" sqref="B24"/>
    </sheetView>
  </sheetViews>
  <sheetFormatPr defaultColWidth="9.140625" defaultRowHeight="15"/>
  <cols>
    <col min="1" max="1" width="4.57421875" style="1" customWidth="1"/>
    <col min="2" max="2" width="29.00390625" style="1" customWidth="1"/>
    <col min="3" max="3" width="14.57421875" style="1" customWidth="1"/>
    <col min="4" max="4" width="18.57421875" style="9" customWidth="1"/>
    <col min="5" max="6" width="9.28125" style="1" customWidth="1"/>
    <col min="7" max="7" width="12.8515625" style="1" customWidth="1"/>
    <col min="8" max="8" width="14.421875" style="1" customWidth="1"/>
    <col min="9" max="9" width="12.57421875" style="1" customWidth="1"/>
    <col min="10" max="10" width="9.28125" style="1" customWidth="1"/>
    <col min="11" max="11" width="10.421875" style="1" customWidth="1"/>
    <col min="12" max="12" width="14.28125" style="1" customWidth="1"/>
    <col min="13" max="15" width="9.28125" style="1" customWidth="1"/>
    <col min="16" max="17" width="18.57421875" style="1" customWidth="1"/>
    <col min="18" max="18" width="13.00390625" style="1" customWidth="1"/>
    <col min="19" max="16384" width="9.140625" style="1" customWidth="1"/>
  </cols>
  <sheetData>
    <row r="1" spans="16:20" ht="132.75" customHeight="1">
      <c r="P1" s="64" t="s">
        <v>114</v>
      </c>
      <c r="Q1" s="64"/>
      <c r="R1" s="64"/>
      <c r="S1" s="7"/>
      <c r="T1" s="7"/>
    </row>
    <row r="2" spans="1:19" ht="3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"/>
    </row>
    <row r="3" spans="1:19" ht="68.25" customHeight="1">
      <c r="A3" s="68" t="s">
        <v>115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2"/>
    </row>
    <row r="4" spans="1:19" ht="21" customHeight="1">
      <c r="A4" s="4"/>
      <c r="B4" s="4"/>
      <c r="C4" s="4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4"/>
      <c r="R4" s="4"/>
      <c r="S4" s="2"/>
    </row>
    <row r="5" spans="1:19" ht="21" customHeight="1" hidden="1">
      <c r="A5" s="4"/>
      <c r="B5" s="4"/>
      <c r="C5" s="4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10"/>
      <c r="P5" s="3"/>
      <c r="Q5" s="3"/>
      <c r="R5" s="3"/>
      <c r="S5" s="2"/>
    </row>
    <row r="6" spans="1:19" ht="15" customHeight="1">
      <c r="A6" s="62" t="s">
        <v>1</v>
      </c>
      <c r="B6" s="70" t="s">
        <v>34</v>
      </c>
      <c r="C6" s="62" t="s">
        <v>35</v>
      </c>
      <c r="D6" s="72" t="s">
        <v>37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58" t="s">
        <v>38</v>
      </c>
      <c r="P6" s="59"/>
      <c r="Q6" s="59"/>
      <c r="R6" s="60"/>
      <c r="S6" s="6"/>
    </row>
    <row r="7" spans="1:19" ht="96" customHeight="1">
      <c r="A7" s="63"/>
      <c r="B7" s="71"/>
      <c r="C7" s="63"/>
      <c r="D7" s="26" t="s">
        <v>4</v>
      </c>
      <c r="E7" s="57" t="s">
        <v>5</v>
      </c>
      <c r="F7" s="57"/>
      <c r="G7" s="57" t="s">
        <v>6</v>
      </c>
      <c r="H7" s="57"/>
      <c r="I7" s="57" t="s">
        <v>7</v>
      </c>
      <c r="J7" s="57"/>
      <c r="K7" s="57" t="s">
        <v>36</v>
      </c>
      <c r="L7" s="57"/>
      <c r="M7" s="57" t="s">
        <v>8</v>
      </c>
      <c r="N7" s="57"/>
      <c r="O7" s="27" t="s">
        <v>39</v>
      </c>
      <c r="P7" s="27" t="s">
        <v>9</v>
      </c>
      <c r="Q7" s="27" t="s">
        <v>113</v>
      </c>
      <c r="R7" s="27" t="s">
        <v>10</v>
      </c>
      <c r="S7" s="6"/>
    </row>
    <row r="8" spans="1:19" ht="15">
      <c r="A8" s="69"/>
      <c r="B8" s="71"/>
      <c r="C8" s="26" t="s">
        <v>3</v>
      </c>
      <c r="D8" s="26" t="s">
        <v>3</v>
      </c>
      <c r="E8" s="26" t="s">
        <v>0</v>
      </c>
      <c r="F8" s="26" t="s">
        <v>3</v>
      </c>
      <c r="G8" s="26" t="s">
        <v>2</v>
      </c>
      <c r="H8" s="26" t="s">
        <v>3</v>
      </c>
      <c r="I8" s="26" t="s">
        <v>2</v>
      </c>
      <c r="J8" s="26" t="s">
        <v>3</v>
      </c>
      <c r="K8" s="26" t="s">
        <v>2</v>
      </c>
      <c r="L8" s="26" t="s">
        <v>3</v>
      </c>
      <c r="M8" s="26" t="s">
        <v>11</v>
      </c>
      <c r="N8" s="26" t="s">
        <v>3</v>
      </c>
      <c r="O8" s="26" t="s">
        <v>3</v>
      </c>
      <c r="P8" s="26" t="s">
        <v>12</v>
      </c>
      <c r="Q8" s="26" t="s">
        <v>3</v>
      </c>
      <c r="R8" s="26" t="s">
        <v>3</v>
      </c>
      <c r="S8" s="6"/>
    </row>
    <row r="9" spans="1:19" ht="15">
      <c r="A9" s="28">
        <v>1</v>
      </c>
      <c r="B9" s="28">
        <v>2</v>
      </c>
      <c r="C9" s="28">
        <v>3</v>
      </c>
      <c r="D9" s="26">
        <v>4</v>
      </c>
      <c r="E9" s="28">
        <v>5</v>
      </c>
      <c r="F9" s="28">
        <v>6</v>
      </c>
      <c r="G9" s="28">
        <v>7</v>
      </c>
      <c r="H9" s="26">
        <v>8</v>
      </c>
      <c r="I9" s="28">
        <v>9</v>
      </c>
      <c r="J9" s="28">
        <v>10</v>
      </c>
      <c r="K9" s="28">
        <v>11</v>
      </c>
      <c r="L9" s="26">
        <v>12</v>
      </c>
      <c r="M9" s="28">
        <v>13</v>
      </c>
      <c r="N9" s="28">
        <v>14</v>
      </c>
      <c r="O9" s="28">
        <v>15</v>
      </c>
      <c r="P9" s="26">
        <v>16</v>
      </c>
      <c r="Q9" s="28">
        <v>17</v>
      </c>
      <c r="R9" s="28">
        <v>18</v>
      </c>
      <c r="S9" s="6"/>
    </row>
    <row r="10" spans="1:19" s="25" customFormat="1" ht="38.25" customHeight="1">
      <c r="A10" s="73" t="s">
        <v>13</v>
      </c>
      <c r="B10" s="73"/>
      <c r="C10" s="31">
        <f>C11+C19</f>
        <v>15418068.117692309</v>
      </c>
      <c r="D10" s="31">
        <f>D11+D19</f>
        <v>6020502.894615385</v>
      </c>
      <c r="E10" s="31">
        <f>E11+E19</f>
        <v>0</v>
      </c>
      <c r="F10" s="31">
        <f>F11+F19</f>
        <v>0</v>
      </c>
      <c r="G10" s="31">
        <f>G11+G19</f>
        <v>0</v>
      </c>
      <c r="H10" s="31">
        <f>H11+H19</f>
        <v>0</v>
      </c>
      <c r="I10" s="31">
        <f>I11+I19</f>
        <v>0</v>
      </c>
      <c r="J10" s="31">
        <f>J11+J19</f>
        <v>0</v>
      </c>
      <c r="K10" s="31">
        <f>K11+K19</f>
        <v>5690.8</v>
      </c>
      <c r="L10" s="31">
        <f>L11+L19</f>
        <v>9397565.223076923</v>
      </c>
      <c r="M10" s="31">
        <f>M11+M19</f>
        <v>0</v>
      </c>
      <c r="N10" s="31">
        <f>N11+N19</f>
        <v>0</v>
      </c>
      <c r="O10" s="31">
        <f>O11+O19</f>
        <v>0</v>
      </c>
      <c r="P10" s="31">
        <f>P11+P19</f>
        <v>0</v>
      </c>
      <c r="Q10" s="31">
        <f>Q11+Q19</f>
        <v>0</v>
      </c>
      <c r="R10" s="31">
        <f>R11+R19</f>
        <v>0</v>
      </c>
      <c r="S10" s="24"/>
    </row>
    <row r="11" spans="1:19" s="25" customFormat="1" ht="21" customHeight="1">
      <c r="A11" s="65" t="s">
        <v>14</v>
      </c>
      <c r="B11" s="65"/>
      <c r="C11" s="31">
        <f>SUM(C12:C17)</f>
        <v>3180852.887692308</v>
      </c>
      <c r="D11" s="31">
        <f>SUM(D12:D17)</f>
        <v>1721527.887692308</v>
      </c>
      <c r="E11" s="31">
        <f>SUM(E12:E17)</f>
        <v>0</v>
      </c>
      <c r="F11" s="31">
        <f>SUM(F12:F17)</f>
        <v>0</v>
      </c>
      <c r="G11" s="31">
        <f>SUM(G12:G17)</f>
        <v>0</v>
      </c>
      <c r="H11" s="31">
        <f>SUM(H12:H17)</f>
        <v>0</v>
      </c>
      <c r="I11" s="31">
        <f>SUM(I12:I17)</f>
        <v>0</v>
      </c>
      <c r="J11" s="31">
        <f>SUM(J12:J17)</f>
        <v>0</v>
      </c>
      <c r="K11" s="31">
        <f>SUM(K12:K17)</f>
        <v>833.9</v>
      </c>
      <c r="L11" s="31">
        <f>SUM(L12:L17)</f>
        <v>1459325</v>
      </c>
      <c r="M11" s="31">
        <f>SUM(M12:M17)</f>
        <v>0</v>
      </c>
      <c r="N11" s="31">
        <f>SUM(N12:N17)</f>
        <v>0</v>
      </c>
      <c r="O11" s="31">
        <f>SUM(O12:O17)</f>
        <v>0</v>
      </c>
      <c r="P11" s="31">
        <f>SUM(P12:P17)</f>
        <v>0</v>
      </c>
      <c r="Q11" s="31">
        <f>SUM(Q12:Q17)</f>
        <v>0</v>
      </c>
      <c r="R11" s="31">
        <f>SUM(R12:R17)</f>
        <v>0</v>
      </c>
      <c r="S11" s="24"/>
    </row>
    <row r="12" spans="1:18" ht="38.25" customHeight="1">
      <c r="A12" s="32">
        <v>1</v>
      </c>
      <c r="B12" s="32" t="s">
        <v>16</v>
      </c>
      <c r="C12" s="39">
        <f>D12+F12+H12+J12+L12+N12+P12+Q12+R12</f>
        <v>421188.46153846156</v>
      </c>
      <c r="D12" s="29">
        <v>421188.46153846156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</row>
    <row r="13" spans="1:18" ht="37.5" customHeight="1">
      <c r="A13" s="32">
        <v>2</v>
      </c>
      <c r="B13" s="32" t="s">
        <v>17</v>
      </c>
      <c r="C13" s="39">
        <f>D13+F13+H13+J13+L13+N13+P13+Q13+R13</f>
        <v>144230.76923076922</v>
      </c>
      <c r="D13" s="29">
        <v>144230.76923076922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ht="37.5" customHeight="1">
      <c r="A14" s="32">
        <v>3</v>
      </c>
      <c r="B14" s="33" t="s">
        <v>20</v>
      </c>
      <c r="C14" s="40">
        <f>D14+F14+H14+J14+L14+N14+P14+Q14+R14</f>
        <v>536153.8461538461</v>
      </c>
      <c r="D14" s="34">
        <v>536153.8461538461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ht="38.25" customHeight="1">
      <c r="A15" s="32">
        <v>4</v>
      </c>
      <c r="B15" s="32" t="s">
        <v>19</v>
      </c>
      <c r="C15" s="39">
        <f>D15+F15+H15+J15+L15+N15+P15+Q15+R15</f>
        <v>397419.230769231</v>
      </c>
      <c r="D15" s="29">
        <v>397419.230769231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</row>
    <row r="16" spans="1:18" ht="38.25" customHeight="1">
      <c r="A16" s="32">
        <v>5</v>
      </c>
      <c r="B16" s="32" t="s">
        <v>15</v>
      </c>
      <c r="C16" s="39">
        <f>D16+F16+H16+J16+L16+N16+P16+Q16+R16</f>
        <v>1459325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833.9</v>
      </c>
      <c r="L16" s="30">
        <v>1459325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ht="38.25" customHeight="1">
      <c r="A17" s="33">
        <v>6</v>
      </c>
      <c r="B17" s="32" t="s">
        <v>18</v>
      </c>
      <c r="C17" s="39">
        <f>D17+F17+H17+J17+L17+N17+P17+Q17+R17</f>
        <v>222535.58</v>
      </c>
      <c r="D17" s="29">
        <v>222535.58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</row>
    <row r="18" spans="1:18" ht="15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s="25" customFormat="1" ht="14.25">
      <c r="A19" s="61" t="s">
        <v>116</v>
      </c>
      <c r="B19" s="61"/>
      <c r="C19" s="37">
        <f>SUM(C20:C30)</f>
        <v>12237215.23</v>
      </c>
      <c r="D19" s="37">
        <f>SUM(D20:D30)</f>
        <v>4298975.006923077</v>
      </c>
      <c r="E19" s="37">
        <f aca="true" t="shared" si="0" ref="E19:J19">SUM(E24:E30)</f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>SUM(K20:K30)</f>
        <v>4856.900000000001</v>
      </c>
      <c r="L19" s="37">
        <f>SUM(L20:L30)</f>
        <v>7938240.223076923</v>
      </c>
      <c r="M19" s="37">
        <f aca="true" t="shared" si="1" ref="M19:R19">SUM(M24:M30)</f>
        <v>0</v>
      </c>
      <c r="N19" s="37">
        <f t="shared" si="1"/>
        <v>0</v>
      </c>
      <c r="O19" s="37">
        <f t="shared" si="1"/>
        <v>0</v>
      </c>
      <c r="P19" s="37">
        <f t="shared" si="1"/>
        <v>0</v>
      </c>
      <c r="Q19" s="37">
        <f t="shared" si="1"/>
        <v>0</v>
      </c>
      <c r="R19" s="37">
        <f t="shared" si="1"/>
        <v>0</v>
      </c>
    </row>
    <row r="20" spans="1:18" s="25" customFormat="1" ht="30">
      <c r="A20" s="36">
        <v>1</v>
      </c>
      <c r="B20" s="33" t="s">
        <v>117</v>
      </c>
      <c r="C20" s="40">
        <f>D20+F20+H20+J20+L20+N20+P20+Q20+R20</f>
        <v>1405067.31</v>
      </c>
      <c r="D20" s="34">
        <v>232567.31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670</v>
      </c>
      <c r="L20" s="35">
        <f>1219400-(1219400*0.04/1.04)</f>
        <v>1172500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</row>
    <row r="21" spans="1:18" s="25" customFormat="1" ht="30">
      <c r="A21" s="36">
        <v>2</v>
      </c>
      <c r="B21" s="33" t="s">
        <v>27</v>
      </c>
      <c r="C21" s="40">
        <f>D21+F21+H21+J21+L21+N21+P21+Q21+R21</f>
        <v>1498178.8461538462</v>
      </c>
      <c r="D21" s="34">
        <f>257898-(257898*0.04/1.04)</f>
        <v>247978.84615384616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714.4</v>
      </c>
      <c r="L21" s="35">
        <f>1300208-(1300208*0.04/1.04)</f>
        <v>1250200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</row>
    <row r="22" spans="1:18" s="25" customFormat="1" ht="30">
      <c r="A22" s="36">
        <v>3</v>
      </c>
      <c r="B22" s="33" t="s">
        <v>30</v>
      </c>
      <c r="C22" s="40">
        <f>D22+F22+H22+J22+L22+N22+P22+Q22+R22</f>
        <v>1544945.1923076923</v>
      </c>
      <c r="D22" s="34">
        <f>265949-(265949*0.04/1.04)</f>
        <v>255720.1923076923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736.7</v>
      </c>
      <c r="L22" s="35">
        <f>1340794-(1340794*0.04/1.04)</f>
        <v>1289225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</row>
    <row r="23" spans="1:18" s="25" customFormat="1" ht="30">
      <c r="A23" s="36">
        <v>4</v>
      </c>
      <c r="B23" s="33" t="s">
        <v>24</v>
      </c>
      <c r="C23" s="40">
        <f>D23+F23+H23+J23+L23+N23+P23+Q23+R23</f>
        <v>558713.8615384615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260.8</v>
      </c>
      <c r="L23" s="35">
        <f>581062.4-(581062*0.04/1.04)</f>
        <v>558713.8615384615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</row>
    <row r="24" spans="1:18" s="11" customFormat="1" ht="30">
      <c r="A24" s="33">
        <v>5</v>
      </c>
      <c r="B24" s="33" t="s">
        <v>22</v>
      </c>
      <c r="C24" s="40">
        <f aca="true" t="shared" si="2" ref="C24:C30">D24+F24+H24+J24+L24+N24+P24+Q24+R24</f>
        <v>1014125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579.5</v>
      </c>
      <c r="L24" s="35">
        <f>1054690-(1054690*0.04/1.04)</f>
        <v>1014125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</row>
    <row r="25" spans="1:18" s="11" customFormat="1" ht="30">
      <c r="A25" s="33">
        <v>6</v>
      </c>
      <c r="B25" s="33" t="s">
        <v>23</v>
      </c>
      <c r="C25" s="40">
        <f t="shared" si="2"/>
        <v>215211.53846153847</v>
      </c>
      <c r="D25" s="34">
        <f>223820-(223820*0.04/1.04)</f>
        <v>215211.53846153847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</row>
    <row r="26" spans="1:18" s="11" customFormat="1" ht="30">
      <c r="A26" s="33">
        <v>7</v>
      </c>
      <c r="B26" s="33" t="s">
        <v>29</v>
      </c>
      <c r="C26" s="40">
        <f>D26+F26+H26+J26+L26+N26+P26+Q26+R26</f>
        <v>1509294.2307692308</v>
      </c>
      <c r="D26" s="34">
        <f>259812-(259812*0.04/1.04)</f>
        <v>249819.23076923078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719.7</v>
      </c>
      <c r="L26" s="35">
        <f>1309854-(1309854*0.04/1.04)</f>
        <v>1259475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</row>
    <row r="27" spans="1:18" s="11" customFormat="1" ht="30">
      <c r="A27" s="33">
        <v>8</v>
      </c>
      <c r="B27" s="33" t="s">
        <v>25</v>
      </c>
      <c r="C27" s="40">
        <f t="shared" si="2"/>
        <v>581600.9615384615</v>
      </c>
      <c r="D27" s="34">
        <f>604865-(604865*0.04/1.04)</f>
        <v>581600.9615384615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</row>
    <row r="28" spans="1:18" s="11" customFormat="1" ht="30">
      <c r="A28" s="33">
        <v>9</v>
      </c>
      <c r="B28" s="38" t="s">
        <v>119</v>
      </c>
      <c r="C28" s="40">
        <f t="shared" si="2"/>
        <v>1801009.0538461537</v>
      </c>
      <c r="D28" s="34">
        <f>423288-(423288*0.04/1.04)</f>
        <v>407007.6923076923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1175.8</v>
      </c>
      <c r="L28" s="35">
        <f>1449761.4-(1449761*0.04/1.04)</f>
        <v>1394001.3615384614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</row>
    <row r="29" spans="1:18" s="11" customFormat="1" ht="30">
      <c r="A29" s="33">
        <v>10</v>
      </c>
      <c r="B29" s="33" t="s">
        <v>28</v>
      </c>
      <c r="C29" s="40">
        <f>D29+F29+H29+J29+L29+N29+P29+Q29+R29</f>
        <v>1649522.12</v>
      </c>
      <c r="D29" s="34">
        <v>1649522.12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</row>
    <row r="30" spans="1:18" s="11" customFormat="1" ht="30">
      <c r="A30" s="33">
        <v>11</v>
      </c>
      <c r="B30" s="38" t="s">
        <v>118</v>
      </c>
      <c r="C30" s="40">
        <f t="shared" si="2"/>
        <v>459547.1153846154</v>
      </c>
      <c r="D30" s="34">
        <f>477929-(477929*0.04/1.04)</f>
        <v>459547.1153846154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</row>
    <row r="36" ht="34.5" customHeight="1"/>
    <row r="37" ht="36" customHeight="1"/>
    <row r="38" ht="5.25" customHeight="1"/>
    <row r="39" ht="15" hidden="1"/>
  </sheetData>
  <sheetProtection/>
  <mergeCells count="18">
    <mergeCell ref="P1:R1"/>
    <mergeCell ref="A11:B11"/>
    <mergeCell ref="M7:N7"/>
    <mergeCell ref="A2:R2"/>
    <mergeCell ref="D4:P4"/>
    <mergeCell ref="A3:R3"/>
    <mergeCell ref="A6:A8"/>
    <mergeCell ref="B6:B8"/>
    <mergeCell ref="D6:N6"/>
    <mergeCell ref="A10:B10"/>
    <mergeCell ref="A18:R18"/>
    <mergeCell ref="E7:F7"/>
    <mergeCell ref="K7:L7"/>
    <mergeCell ref="O6:R6"/>
    <mergeCell ref="A19:B19"/>
    <mergeCell ref="C6:C7"/>
    <mergeCell ref="G7:H7"/>
    <mergeCell ref="I7:J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2017-07-25T03:05:07Z</cp:lastPrinted>
  <dcterms:created xsi:type="dcterms:W3CDTF">2012-12-13T11:50:40Z</dcterms:created>
  <dcterms:modified xsi:type="dcterms:W3CDTF">2017-07-29T06:19:08Z</dcterms:modified>
  <cp:category/>
  <cp:version/>
  <cp:contentType/>
  <cp:contentStatus/>
</cp:coreProperties>
</file>